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a\AppData\Roaming\cBrain\F2\Temp\20957919\"/>
    </mc:Choice>
  </mc:AlternateContent>
  <xr:revisionPtr revIDLastSave="0" documentId="13_ncr:1_{43DC0617-C1CB-4AAC-8848-D9E72B6E166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Eksempler" sheetId="1" r:id="rId1"/>
    <sheet name="Tast selv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5" i="1" l="1"/>
  <c r="M15" i="1"/>
  <c r="J15" i="1"/>
  <c r="L15" i="1" s="1"/>
  <c r="M8" i="1"/>
  <c r="J8" i="1"/>
  <c r="L8" i="1" s="1"/>
  <c r="E25" i="1"/>
  <c r="E15" i="1"/>
  <c r="B15" i="1"/>
  <c r="D15" i="1" s="1"/>
  <c r="E8" i="1"/>
  <c r="M25" i="2"/>
  <c r="M14" i="2"/>
  <c r="E25" i="2"/>
  <c r="B8" i="1"/>
  <c r="D8" i="1" s="1"/>
  <c r="J19" i="2"/>
  <c r="B19" i="2"/>
  <c r="J10" i="2"/>
  <c r="J9" i="2"/>
  <c r="J11" i="2" s="1"/>
  <c r="J8" i="2"/>
  <c r="B10" i="2"/>
  <c r="B9" i="2"/>
  <c r="B8" i="2"/>
  <c r="B11" i="2" s="1"/>
  <c r="B14" i="2" s="1"/>
  <c r="D14" i="2" s="1"/>
  <c r="E14" i="2" s="1"/>
  <c r="J20" i="2"/>
  <c r="B20" i="2"/>
  <c r="J22" i="2"/>
  <c r="B22" i="2"/>
  <c r="J21" i="2"/>
  <c r="B21" i="2"/>
  <c r="J22" i="1"/>
  <c r="J21" i="1"/>
  <c r="J23" i="1" s="1"/>
  <c r="J25" i="1" s="1"/>
  <c r="L25" i="1" s="1"/>
  <c r="B22" i="1"/>
  <c r="B21" i="1"/>
  <c r="B23" i="1"/>
  <c r="B25" i="1" s="1"/>
  <c r="D25" i="1" s="1"/>
  <c r="F15" i="1" l="1"/>
  <c r="G16" i="1" s="1"/>
  <c r="F25" i="1"/>
  <c r="G26" i="1" s="1"/>
  <c r="F8" i="1"/>
  <c r="G9" i="1" s="1"/>
  <c r="J14" i="2"/>
  <c r="L14" i="2" s="1"/>
  <c r="J23" i="2"/>
  <c r="J25" i="2" s="1"/>
  <c r="L25" i="2" s="1"/>
  <c r="B23" i="2"/>
  <c r="B25" i="2" s="1"/>
  <c r="D25" i="2" s="1"/>
  <c r="F25" i="2" s="1"/>
  <c r="G26" i="2" s="1"/>
  <c r="F14" i="2"/>
  <c r="G15" i="2" s="1"/>
  <c r="N25" i="1"/>
  <c r="O26" i="1" s="1"/>
  <c r="N15" i="1"/>
  <c r="O16" i="1" s="1"/>
  <c r="N8" i="1"/>
  <c r="O9" i="1" s="1"/>
  <c r="N25" i="2" l="1"/>
  <c r="O26" i="2" s="1"/>
  <c r="N14" i="2"/>
  <c r="O1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Marianne Hansen</author>
  </authors>
  <commentList>
    <comment ref="A8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Marianne Hansen:</t>
        </r>
        <r>
          <rPr>
            <sz val="9"/>
            <color indexed="81"/>
            <rFont val="Tahoma"/>
            <charset val="1"/>
          </rPr>
          <t xml:space="preserve">
Indsæt tillæg i grundbeløb
</t>
        </r>
      </text>
    </comment>
    <comment ref="I8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Marianne Hansen:</t>
        </r>
        <r>
          <rPr>
            <sz val="9"/>
            <color indexed="81"/>
            <rFont val="Tahoma"/>
            <charset val="1"/>
          </rPr>
          <t xml:space="preserve">
Indsæt tillæg i grundbeløb
</t>
        </r>
      </text>
    </comment>
    <comment ref="A9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Marianne Hansen:</t>
        </r>
        <r>
          <rPr>
            <sz val="9"/>
            <color indexed="81"/>
            <rFont val="Tahoma"/>
            <charset val="1"/>
          </rPr>
          <t xml:space="preserve">
Indsæt tillæg i grundbeløb
</t>
        </r>
      </text>
    </comment>
    <comment ref="I9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Marianne Hansen:</t>
        </r>
        <r>
          <rPr>
            <sz val="9"/>
            <color indexed="81"/>
            <rFont val="Tahoma"/>
            <charset val="1"/>
          </rPr>
          <t xml:space="preserve">
Indsæt tillæg i grundbeløb
</t>
        </r>
      </text>
    </comment>
    <comment ref="A10" authorId="0" shapeId="0" xr:uid="{00000000-0006-0000-0100-000005000000}">
      <text>
        <r>
          <rPr>
            <b/>
            <sz val="9"/>
            <color indexed="81"/>
            <rFont val="Tahoma"/>
            <charset val="1"/>
          </rPr>
          <t>Marianne Hansen:</t>
        </r>
        <r>
          <rPr>
            <sz val="9"/>
            <color indexed="81"/>
            <rFont val="Tahoma"/>
            <charset val="1"/>
          </rPr>
          <t xml:space="preserve">
Indsæt tillæg i grundbeløb
</t>
        </r>
      </text>
    </comment>
    <comment ref="I10" authorId="0" shapeId="0" xr:uid="{00000000-0006-0000-0100-000006000000}">
      <text>
        <r>
          <rPr>
            <b/>
            <sz val="9"/>
            <color indexed="81"/>
            <rFont val="Tahoma"/>
            <charset val="1"/>
          </rPr>
          <t>Marianne Hansen:</t>
        </r>
        <r>
          <rPr>
            <sz val="9"/>
            <color indexed="81"/>
            <rFont val="Tahoma"/>
            <charset val="1"/>
          </rPr>
          <t xml:space="preserve">
Indsæt tillæg i grundbeløb
</t>
        </r>
      </text>
    </comment>
    <comment ref="A2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Marianne Hansen:</t>
        </r>
        <r>
          <rPr>
            <sz val="9"/>
            <color indexed="81"/>
            <rFont val="Tahoma"/>
            <family val="2"/>
          </rPr>
          <t xml:space="preserve">
Indsæt tillæg i grundebløb
</t>
        </r>
      </text>
    </comment>
    <comment ref="I20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Marianne Hansen:</t>
        </r>
        <r>
          <rPr>
            <sz val="9"/>
            <color indexed="81"/>
            <rFont val="Tahoma"/>
            <family val="2"/>
          </rPr>
          <t xml:space="preserve">
Indsæt tillæg i grundbeløb
</t>
        </r>
      </text>
    </comment>
    <comment ref="A2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Marianne Hansen:</t>
        </r>
        <r>
          <rPr>
            <sz val="9"/>
            <color indexed="81"/>
            <rFont val="Tahoma"/>
            <family val="2"/>
          </rPr>
          <t xml:space="preserve">
Indsæt tillæg i grundbeløb
</t>
        </r>
      </text>
    </comment>
    <comment ref="I2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Marianne Hansen:</t>
        </r>
        <r>
          <rPr>
            <sz val="9"/>
            <color indexed="81"/>
            <rFont val="Tahoma"/>
            <family val="2"/>
          </rPr>
          <t xml:space="preserve">
Indsæt tillæg i grundbeløb
</t>
        </r>
      </text>
    </comment>
    <comment ref="A22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Marianne Hansen:</t>
        </r>
        <r>
          <rPr>
            <sz val="9"/>
            <color indexed="81"/>
            <rFont val="Tahoma"/>
            <family val="2"/>
          </rPr>
          <t xml:space="preserve">
Indsæt tillæg i grundbeløb
</t>
        </r>
      </text>
    </comment>
    <comment ref="I22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Marianne Hansen:</t>
        </r>
        <r>
          <rPr>
            <sz val="9"/>
            <color indexed="81"/>
            <rFont val="Tahoma"/>
            <family val="2"/>
          </rPr>
          <t xml:space="preserve">
Indsæt tillæg i grundbeløb
</t>
        </r>
      </text>
    </comment>
  </commentList>
</comments>
</file>

<file path=xl/sharedStrings.xml><?xml version="1.0" encoding="utf-8"?>
<sst xmlns="http://schemas.openxmlformats.org/spreadsheetml/2006/main" count="120" uniqueCount="31">
  <si>
    <t>Merarbejde</t>
  </si>
  <si>
    <t xml:space="preserve">Grundløn </t>
  </si>
  <si>
    <t>pr. time</t>
  </si>
  <si>
    <t>eks. 1</t>
  </si>
  <si>
    <t>eks. 2</t>
  </si>
  <si>
    <t>p-bidrag</t>
  </si>
  <si>
    <t xml:space="preserve">eget </t>
  </si>
  <si>
    <t>i alt</t>
  </si>
  <si>
    <t>tjeneste</t>
  </si>
  <si>
    <t>inkl.</t>
  </si>
  <si>
    <t>x 1,5</t>
  </si>
  <si>
    <t>Grundløn</t>
  </si>
  <si>
    <t>(uden fleks.tillæg)</t>
  </si>
  <si>
    <t>eks. 3</t>
  </si>
  <si>
    <t>Overlæge ansat før 01.04.2021 eller med mindst 3 års anciennitet som overlæge</t>
  </si>
  <si>
    <t>Overlæge ansat efter 01.04.2021 med mindre end 3 års anciennitet som overlæge</t>
  </si>
  <si>
    <t>Ansat med vagt</t>
  </si>
  <si>
    <t>Ansat uden vagt</t>
  </si>
  <si>
    <t xml:space="preserve">Overlæge ansat før 01.04.2021 </t>
  </si>
  <si>
    <t>eller med mindst 3 års anciennitet som overlæge</t>
  </si>
  <si>
    <t xml:space="preserve">Overlæge ansat efter 01.04.2021 </t>
  </si>
  <si>
    <t>med mindre end 3 års anciennitet som overlæge</t>
  </si>
  <si>
    <t>(reguleringsprocent)</t>
  </si>
  <si>
    <t>Merarbejde pr. time</t>
  </si>
  <si>
    <t>*)</t>
  </si>
  <si>
    <t>*) Inkl. tjeneste i weekend indtil kl. 18 og på hverdage indtil kl. 21</t>
  </si>
  <si>
    <t>(inkl. fleksibilitetstillæg)</t>
  </si>
  <si>
    <t>inkl. fleks.tillæg</t>
  </si>
  <si>
    <t xml:space="preserve">Pr. 1. april </t>
  </si>
  <si>
    <t>(Pr. 1. april  2024)</t>
  </si>
  <si>
    <t>(Pr. 1. april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</si>
</sst>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0"/>
      <name val="Arial"/>
    </font>
    <font>
      <sz val="10"/>
      <name val="Arial"/>
    </font>
    <font>
      <sz val="8"/>
      <name val="Arial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/>
      <name val="Arial"/>
      <family val="2"/>
    </font>
    <font>
      <sz val="10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  <font>
      <b/>
      <sz val="12"/>
      <color rgb="FF000000"/>
      <name val="Arial"/>
      <family val="2"/>
    </font>
    <font>
      <sz val="14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165" fontId="3" fillId="0" borderId="0" xfId="2" applyNumberFormat="1" applyFont="1" applyBorder="1"/>
    <xf numFmtId="0" fontId="3" fillId="0" borderId="5" xfId="0" applyFont="1" applyBorder="1"/>
    <xf numFmtId="0" fontId="3" fillId="0" borderId="0" xfId="0" applyFont="1" applyAlignment="1">
      <alignment horizontal="center"/>
    </xf>
    <xf numFmtId="17" fontId="3" fillId="0" borderId="4" xfId="0" applyNumberFormat="1" applyFont="1" applyBorder="1"/>
    <xf numFmtId="2" fontId="3" fillId="0" borderId="0" xfId="0" applyNumberFormat="1" applyFont="1"/>
    <xf numFmtId="2" fontId="6" fillId="0" borderId="0" xfId="0" applyNumberFormat="1" applyFont="1"/>
    <xf numFmtId="0" fontId="5" fillId="0" borderId="5" xfId="0" applyFont="1" applyBorder="1"/>
    <xf numFmtId="17" fontId="3" fillId="0" borderId="6" xfId="0" applyNumberFormat="1" applyFont="1" applyBorder="1"/>
    <xf numFmtId="2" fontId="3" fillId="0" borderId="7" xfId="0" applyNumberFormat="1" applyFont="1" applyBorder="1"/>
    <xf numFmtId="0" fontId="3" fillId="0" borderId="7" xfId="0" applyFont="1" applyBorder="1"/>
    <xf numFmtId="2" fontId="6" fillId="0" borderId="8" xfId="0" applyNumberFormat="1" applyFont="1" applyBorder="1"/>
    <xf numFmtId="17" fontId="3" fillId="0" borderId="0" xfId="0" applyNumberFormat="1" applyFont="1"/>
    <xf numFmtId="164" fontId="3" fillId="0" borderId="4" xfId="2" applyFont="1" applyBorder="1"/>
    <xf numFmtId="164" fontId="3" fillId="0" borderId="0" xfId="2" applyFont="1" applyBorder="1"/>
    <xf numFmtId="164" fontId="3" fillId="0" borderId="6" xfId="2" applyFont="1" applyBorder="1"/>
    <xf numFmtId="164" fontId="3" fillId="0" borderId="7" xfId="2" applyFont="1" applyBorder="1"/>
    <xf numFmtId="164" fontId="3" fillId="0" borderId="0" xfId="0" applyNumberFormat="1" applyFont="1"/>
    <xf numFmtId="0" fontId="3" fillId="0" borderId="6" xfId="0" applyFont="1" applyBorder="1"/>
    <xf numFmtId="164" fontId="6" fillId="0" borderId="8" xfId="0" applyNumberFormat="1" applyFont="1" applyBorder="1"/>
    <xf numFmtId="3" fontId="5" fillId="0" borderId="9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165" fontId="3" fillId="0" borderId="4" xfId="2" applyNumberFormat="1" applyFont="1" applyBorder="1"/>
    <xf numFmtId="0" fontId="9" fillId="0" borderId="0" xfId="0" applyFont="1"/>
    <xf numFmtId="165" fontId="3" fillId="0" borderId="7" xfId="2" applyNumberFormat="1" applyFont="1" applyBorder="1"/>
    <xf numFmtId="0" fontId="0" fillId="0" borderId="7" xfId="0" applyBorder="1"/>
    <xf numFmtId="3" fontId="5" fillId="0" borderId="0" xfId="0" applyNumberFormat="1" applyFont="1"/>
    <xf numFmtId="0" fontId="0" fillId="0" borderId="5" xfId="0" applyBorder="1"/>
    <xf numFmtId="165" fontId="3" fillId="0" borderId="6" xfId="2" applyNumberFormat="1" applyFont="1" applyBorder="1"/>
    <xf numFmtId="0" fontId="0" fillId="0" borderId="4" xfId="0" applyBorder="1"/>
    <xf numFmtId="0" fontId="0" fillId="0" borderId="6" xfId="0" applyBorder="1"/>
    <xf numFmtId="0" fontId="3" fillId="3" borderId="2" xfId="0" applyFont="1" applyFill="1" applyBorder="1"/>
    <xf numFmtId="0" fontId="3" fillId="3" borderId="0" xfId="0" applyFont="1" applyFill="1"/>
    <xf numFmtId="0" fontId="0" fillId="3" borderId="0" xfId="0" applyFill="1"/>
    <xf numFmtId="0" fontId="3" fillId="3" borderId="0" xfId="0" applyFont="1" applyFill="1" applyAlignment="1">
      <alignment horizontal="center"/>
    </xf>
    <xf numFmtId="164" fontId="6" fillId="3" borderId="0" xfId="0" applyNumberFormat="1" applyFont="1" applyFill="1"/>
    <xf numFmtId="0" fontId="3" fillId="3" borderId="7" xfId="0" applyFont="1" applyFill="1" applyBorder="1"/>
    <xf numFmtId="0" fontId="4" fillId="3" borderId="2" xfId="1" applyFill="1" applyBorder="1"/>
    <xf numFmtId="0" fontId="4" fillId="3" borderId="0" xfId="1" applyFill="1" applyBorder="1"/>
    <xf numFmtId="0" fontId="12" fillId="3" borderId="0" xfId="1" applyFont="1" applyFill="1" applyBorder="1" applyAlignment="1">
      <alignment horizontal="center"/>
    </xf>
    <xf numFmtId="2" fontId="12" fillId="3" borderId="0" xfId="1" applyNumberFormat="1" applyFont="1" applyFill="1" applyBorder="1"/>
    <xf numFmtId="0" fontId="4" fillId="3" borderId="7" xfId="1" applyFill="1" applyBorder="1"/>
    <xf numFmtId="2" fontId="6" fillId="3" borderId="0" xfId="0" applyNumberFormat="1" applyFont="1" applyFill="1"/>
    <xf numFmtId="2" fontId="6" fillId="0" borderId="5" xfId="0" applyNumberFormat="1" applyFont="1" applyBorder="1"/>
    <xf numFmtId="0" fontId="3" fillId="0" borderId="3" xfId="0" applyFont="1" applyBorder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/>
    <xf numFmtId="17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0" fontId="17" fillId="0" borderId="0" xfId="0" applyFont="1"/>
    <xf numFmtId="0" fontId="13" fillId="0" borderId="0" xfId="0" applyFont="1"/>
    <xf numFmtId="0" fontId="18" fillId="0" borderId="0" xfId="0" applyFont="1"/>
    <xf numFmtId="165" fontId="3" fillId="0" borderId="0" xfId="2" applyNumberFormat="1" applyFont="1" applyBorder="1" applyAlignment="1">
      <alignment horizontal="right"/>
    </xf>
    <xf numFmtId="3" fontId="3" fillId="0" borderId="0" xfId="0" applyNumberFormat="1" applyFont="1"/>
    <xf numFmtId="17" fontId="17" fillId="0" borderId="0" xfId="0" applyNumberFormat="1" applyFont="1" applyAlignment="1">
      <alignment horizontal="right"/>
    </xf>
  </cellXfs>
  <cellStyles count="3">
    <cellStyle name="20 % - Farve4" xfId="1" builtinId="42"/>
    <cellStyle name="Komma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7"/>
  <sheetViews>
    <sheetView workbookViewId="0">
      <selection activeCell="B1" sqref="B1"/>
    </sheetView>
  </sheetViews>
  <sheetFormatPr defaultRowHeight="13.2" x14ac:dyDescent="0.25"/>
  <cols>
    <col min="1" max="1" width="22.21875" customWidth="1"/>
    <col min="2" max="2" width="21" bestFit="1" customWidth="1"/>
    <col min="3" max="3" width="9.33203125" bestFit="1" customWidth="1"/>
    <col min="4" max="4" width="14.21875" bestFit="1" customWidth="1"/>
    <col min="5" max="5" width="14.5546875" bestFit="1" customWidth="1"/>
    <col min="6" max="7" width="14.21875" bestFit="1" customWidth="1"/>
    <col min="9" max="9" width="15.6640625" customWidth="1"/>
    <col min="10" max="10" width="13.77734375" bestFit="1" customWidth="1"/>
    <col min="12" max="12" width="9.33203125" bestFit="1" customWidth="1"/>
    <col min="14" max="15" width="9.33203125" bestFit="1" customWidth="1"/>
  </cols>
  <sheetData>
    <row r="1" spans="1:21" ht="17.399999999999999" x14ac:dyDescent="0.3">
      <c r="A1" s="52" t="s">
        <v>0</v>
      </c>
      <c r="B1" s="54" t="s">
        <v>28</v>
      </c>
      <c r="C1" s="55">
        <v>2024</v>
      </c>
      <c r="D1" s="5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7.399999999999999" x14ac:dyDescent="0.3">
      <c r="A2" s="52"/>
      <c r="B2" s="54"/>
      <c r="C2" s="55"/>
      <c r="D2" s="5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.6" x14ac:dyDescent="0.3">
      <c r="A3" s="53" t="s">
        <v>14</v>
      </c>
      <c r="B3" s="2"/>
      <c r="C3" s="2"/>
      <c r="D3" s="2"/>
      <c r="E3" s="2"/>
      <c r="F3" s="1"/>
      <c r="G3" s="1"/>
      <c r="H3" s="1"/>
      <c r="I3" s="53" t="s">
        <v>15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.6" x14ac:dyDescent="0.3">
      <c r="A4" s="3" t="s">
        <v>3</v>
      </c>
      <c r="B4" s="4"/>
      <c r="C4" s="4"/>
      <c r="D4" s="4"/>
      <c r="E4" s="4"/>
      <c r="F4" s="37"/>
      <c r="G4" s="50" t="s">
        <v>24</v>
      </c>
      <c r="H4" s="1"/>
      <c r="I4" s="3" t="s">
        <v>3</v>
      </c>
      <c r="J4" s="4"/>
      <c r="K4" s="4"/>
      <c r="L4" s="4"/>
      <c r="M4" s="4"/>
      <c r="N4" s="37"/>
      <c r="O4" s="50" t="s">
        <v>24</v>
      </c>
      <c r="P4" s="1"/>
      <c r="Q4" s="1"/>
      <c r="R4" s="1"/>
      <c r="S4" s="1"/>
      <c r="T4" s="1"/>
      <c r="U4" s="1"/>
    </row>
    <row r="5" spans="1:21" ht="15" x14ac:dyDescent="0.25">
      <c r="A5" s="6" t="s">
        <v>1</v>
      </c>
      <c r="B5" s="7">
        <v>861058</v>
      </c>
      <c r="C5" s="1"/>
      <c r="D5" s="1"/>
      <c r="E5" s="1"/>
      <c r="F5" s="38"/>
      <c r="G5" s="8"/>
      <c r="H5" s="1"/>
      <c r="I5" s="6" t="s">
        <v>1</v>
      </c>
      <c r="J5" s="59">
        <v>826825</v>
      </c>
      <c r="K5" s="1"/>
      <c r="L5" s="1"/>
      <c r="M5" s="1"/>
      <c r="N5" s="38"/>
      <c r="O5" s="8"/>
      <c r="P5" s="1"/>
      <c r="Q5" s="1"/>
      <c r="R5" s="1"/>
      <c r="S5" s="1"/>
      <c r="T5" s="1"/>
      <c r="U5" s="1"/>
    </row>
    <row r="6" spans="1:21" ht="15" x14ac:dyDescent="0.25">
      <c r="A6" s="6" t="s">
        <v>27</v>
      </c>
      <c r="B6" s="7"/>
      <c r="C6" s="1"/>
      <c r="D6" s="1"/>
      <c r="E6" s="1" t="s">
        <v>6</v>
      </c>
      <c r="F6" s="38"/>
      <c r="G6" s="8" t="s">
        <v>9</v>
      </c>
      <c r="H6" s="1"/>
      <c r="I6" s="6" t="s">
        <v>27</v>
      </c>
      <c r="J6" s="7"/>
      <c r="K6" s="1"/>
      <c r="L6" s="1"/>
      <c r="M6" s="1" t="s">
        <v>6</v>
      </c>
      <c r="N6" s="38"/>
      <c r="O6" s="8" t="s">
        <v>9</v>
      </c>
      <c r="P6" s="1"/>
      <c r="Q6" s="1"/>
      <c r="R6" s="1"/>
      <c r="S6" s="1"/>
      <c r="T6" s="1"/>
      <c r="U6" s="1"/>
    </row>
    <row r="7" spans="1:21" ht="15" x14ac:dyDescent="0.25">
      <c r="A7" s="6"/>
      <c r="B7" s="1"/>
      <c r="C7" s="1"/>
      <c r="D7" s="9" t="s">
        <v>10</v>
      </c>
      <c r="E7" s="1" t="s">
        <v>5</v>
      </c>
      <c r="F7" s="38" t="s">
        <v>7</v>
      </c>
      <c r="G7" s="8" t="s">
        <v>8</v>
      </c>
      <c r="H7" s="1"/>
      <c r="I7" s="6"/>
      <c r="J7" s="1"/>
      <c r="K7" s="1"/>
      <c r="L7" s="9" t="s">
        <v>10</v>
      </c>
      <c r="M7" s="1" t="s">
        <v>5</v>
      </c>
      <c r="N7" s="38" t="s">
        <v>7</v>
      </c>
      <c r="O7" s="8" t="s">
        <v>8</v>
      </c>
      <c r="P7" s="1"/>
      <c r="Q7" s="1"/>
      <c r="R7" s="1"/>
      <c r="S7" s="1"/>
      <c r="T7" s="1"/>
      <c r="U7" s="1"/>
    </row>
    <row r="8" spans="1:21" ht="15.6" x14ac:dyDescent="0.3">
      <c r="A8" s="10" t="s">
        <v>2</v>
      </c>
      <c r="B8" s="11">
        <f>(B5+B6)/1924</f>
        <v>447.53534303534303</v>
      </c>
      <c r="C8" s="1"/>
      <c r="D8" s="11">
        <f>B8*1.5</f>
        <v>671.30301455301458</v>
      </c>
      <c r="E8" s="11">
        <f>D8*0.1954/3</f>
        <v>43.724203014553012</v>
      </c>
      <c r="F8" s="48">
        <f>SUM(D8:E8)</f>
        <v>715.02721756756762</v>
      </c>
      <c r="G8" s="13">
        <v>214.72</v>
      </c>
      <c r="H8" s="1"/>
      <c r="I8" s="10" t="s">
        <v>2</v>
      </c>
      <c r="J8" s="11">
        <f>J5/1924</f>
        <v>429.74272349272348</v>
      </c>
      <c r="K8" s="1"/>
      <c r="L8" s="11">
        <f>J8*1.5</f>
        <v>644.61408523908517</v>
      </c>
      <c r="M8" s="11">
        <f>L8*0.1954/3</f>
        <v>41.985864085239079</v>
      </c>
      <c r="N8" s="48">
        <f>SUM(L8:M8)</f>
        <v>686.59994932432426</v>
      </c>
      <c r="O8" s="13">
        <v>214.72</v>
      </c>
      <c r="P8" s="1"/>
      <c r="Q8" s="1"/>
      <c r="R8" s="1"/>
      <c r="S8" s="1"/>
      <c r="T8" s="1"/>
      <c r="U8" s="1"/>
    </row>
    <row r="9" spans="1:21" ht="15.6" x14ac:dyDescent="0.3">
      <c r="A9" s="14"/>
      <c r="B9" s="15"/>
      <c r="C9" s="16"/>
      <c r="D9" s="16"/>
      <c r="E9" s="16"/>
      <c r="F9" s="42"/>
      <c r="G9" s="17">
        <f>SUM(F8:G8)</f>
        <v>929.74721756756765</v>
      </c>
      <c r="H9" s="1"/>
      <c r="I9" s="14"/>
      <c r="J9" s="15"/>
      <c r="K9" s="16"/>
      <c r="L9" s="16"/>
      <c r="M9" s="16"/>
      <c r="N9" s="42"/>
      <c r="O9" s="17">
        <f>SUM(N8:O8)</f>
        <v>901.31994932432428</v>
      </c>
      <c r="P9" s="1"/>
      <c r="Q9" s="1"/>
      <c r="R9" s="1"/>
      <c r="S9" s="1"/>
      <c r="T9" s="1"/>
      <c r="U9" s="1"/>
    </row>
    <row r="10" spans="1:21" ht="15.6" x14ac:dyDescent="0.3">
      <c r="A10" s="18"/>
      <c r="B10" s="11"/>
      <c r="C10" s="1"/>
      <c r="D10" s="1"/>
      <c r="E10" s="1"/>
      <c r="F10" s="1"/>
      <c r="G10" s="12"/>
      <c r="H10" s="1"/>
      <c r="I10" s="18"/>
      <c r="J10" s="11"/>
      <c r="K10" s="1"/>
      <c r="L10" s="1"/>
      <c r="M10" s="1"/>
      <c r="N10" s="1"/>
      <c r="O10" s="12"/>
      <c r="P10" s="1"/>
      <c r="Q10" s="1"/>
      <c r="R10" s="1"/>
      <c r="S10" s="1"/>
      <c r="T10" s="1"/>
      <c r="U10" s="1"/>
    </row>
    <row r="11" spans="1:21" ht="16.2" thickBot="1" x14ac:dyDescent="0.35">
      <c r="A11" s="3" t="s">
        <v>4</v>
      </c>
      <c r="B11" s="4"/>
      <c r="C11" s="4"/>
      <c r="D11" s="4"/>
      <c r="E11" s="4"/>
      <c r="F11" s="37"/>
      <c r="G11" s="5"/>
      <c r="H11" s="1"/>
      <c r="I11" s="3" t="s">
        <v>4</v>
      </c>
      <c r="J11" s="4"/>
      <c r="K11" s="4"/>
      <c r="L11" s="4"/>
      <c r="M11" s="4"/>
      <c r="N11" s="37"/>
      <c r="O11" s="5"/>
      <c r="P11" s="1"/>
      <c r="Q11" s="1"/>
      <c r="R11" s="1"/>
      <c r="S11" s="1"/>
      <c r="T11" s="1"/>
      <c r="U11" s="1"/>
    </row>
    <row r="12" spans="1:21" ht="15.6" thickBot="1" x14ac:dyDescent="0.3">
      <c r="A12" s="6" t="s">
        <v>1</v>
      </c>
      <c r="B12" s="7">
        <v>842193</v>
      </c>
      <c r="C12" s="1"/>
      <c r="D12" s="1"/>
      <c r="E12" s="1"/>
      <c r="F12" s="38"/>
      <c r="G12" s="8"/>
      <c r="H12" s="1"/>
      <c r="I12" s="6" t="s">
        <v>1</v>
      </c>
      <c r="J12" s="26">
        <v>807960</v>
      </c>
      <c r="K12" s="1"/>
      <c r="L12" s="1"/>
      <c r="M12" s="1"/>
      <c r="N12" s="38"/>
      <c r="O12" s="8"/>
      <c r="P12" s="1"/>
      <c r="Q12" s="1"/>
      <c r="R12" s="1"/>
      <c r="S12" s="1"/>
      <c r="T12" s="1"/>
      <c r="U12" s="1"/>
    </row>
    <row r="13" spans="1:21" ht="15" x14ac:dyDescent="0.25">
      <c r="A13" s="6" t="s">
        <v>12</v>
      </c>
      <c r="B13" s="1"/>
      <c r="C13" s="1"/>
      <c r="D13" s="1"/>
      <c r="E13" s="1" t="s">
        <v>6</v>
      </c>
      <c r="F13" s="38"/>
      <c r="G13" s="8" t="s">
        <v>9</v>
      </c>
      <c r="H13" s="1"/>
      <c r="I13" s="6" t="s">
        <v>12</v>
      </c>
      <c r="J13" s="1"/>
      <c r="K13" s="1"/>
      <c r="L13" s="1"/>
      <c r="M13" s="1" t="s">
        <v>6</v>
      </c>
      <c r="N13" s="38"/>
      <c r="O13" s="8" t="s">
        <v>9</v>
      </c>
      <c r="P13" s="1"/>
      <c r="Q13" s="1"/>
      <c r="R13" s="1"/>
      <c r="S13" s="1"/>
      <c r="T13" s="1"/>
      <c r="U13" s="1"/>
    </row>
    <row r="14" spans="1:21" ht="15" x14ac:dyDescent="0.25">
      <c r="A14" s="6"/>
      <c r="B14" s="1"/>
      <c r="C14" s="1"/>
      <c r="D14" s="9" t="s">
        <v>10</v>
      </c>
      <c r="E14" s="1" t="s">
        <v>5</v>
      </c>
      <c r="F14" s="38" t="s">
        <v>7</v>
      </c>
      <c r="G14" s="8" t="s">
        <v>8</v>
      </c>
      <c r="H14" s="1"/>
      <c r="I14" s="6"/>
      <c r="J14" s="1"/>
      <c r="K14" s="1"/>
      <c r="L14" s="9" t="s">
        <v>10</v>
      </c>
      <c r="M14" s="1" t="s">
        <v>5</v>
      </c>
      <c r="N14" s="38" t="s">
        <v>7</v>
      </c>
      <c r="O14" s="8" t="s">
        <v>8</v>
      </c>
      <c r="P14" s="1"/>
      <c r="Q14" s="1"/>
      <c r="R14" s="1"/>
      <c r="S14" s="1"/>
      <c r="T14" s="1"/>
      <c r="U14" s="1"/>
    </row>
    <row r="15" spans="1:21" ht="15.6" x14ac:dyDescent="0.3">
      <c r="A15" s="10" t="s">
        <v>2</v>
      </c>
      <c r="B15" s="11">
        <f>B12/1924</f>
        <v>437.73024948024948</v>
      </c>
      <c r="C15" s="1"/>
      <c r="D15" s="11">
        <f>B15*1.5</f>
        <v>656.5953742203742</v>
      </c>
      <c r="E15" s="11">
        <f>D15*0.1954/3</f>
        <v>42.766245374220375</v>
      </c>
      <c r="F15" s="48">
        <f>SUM(D15:E15)</f>
        <v>699.36161959459457</v>
      </c>
      <c r="G15" s="13">
        <v>214.72</v>
      </c>
      <c r="H15" s="1"/>
      <c r="I15" s="10" t="s">
        <v>2</v>
      </c>
      <c r="J15" s="11">
        <f>J12/1924</f>
        <v>419.93762993762994</v>
      </c>
      <c r="K15" s="1"/>
      <c r="L15" s="11">
        <f>J15*1.5</f>
        <v>629.9064449064449</v>
      </c>
      <c r="M15" s="11">
        <f>L15*0.1954/3</f>
        <v>41.027906444906442</v>
      </c>
      <c r="N15" s="48">
        <f>SUM(L15:M15)</f>
        <v>670.93435135135132</v>
      </c>
      <c r="O15" s="13">
        <v>214.72</v>
      </c>
      <c r="P15" s="1"/>
      <c r="Q15" s="1"/>
      <c r="R15" s="1"/>
      <c r="S15" s="1"/>
      <c r="T15" s="1"/>
      <c r="U15" s="1"/>
    </row>
    <row r="16" spans="1:21" ht="15.6" x14ac:dyDescent="0.3">
      <c r="A16" s="14"/>
      <c r="B16" s="15"/>
      <c r="C16" s="16"/>
      <c r="D16" s="16"/>
      <c r="E16" s="16"/>
      <c r="F16" s="42"/>
      <c r="G16" s="17">
        <f>SUM(F15:G15)</f>
        <v>914.0816195945946</v>
      </c>
      <c r="H16" s="1"/>
      <c r="I16" s="14"/>
      <c r="J16" s="15"/>
      <c r="K16" s="16"/>
      <c r="L16" s="16"/>
      <c r="M16" s="16"/>
      <c r="N16" s="42"/>
      <c r="O16" s="17">
        <f>SUM(N15:O15)</f>
        <v>885.65435135135135</v>
      </c>
      <c r="P16" s="1"/>
      <c r="Q16" s="1"/>
      <c r="R16" s="1"/>
      <c r="S16" s="1"/>
      <c r="T16" s="1"/>
      <c r="U16" s="1"/>
    </row>
    <row r="17" spans="1:21" ht="15.6" x14ac:dyDescent="0.3">
      <c r="A17" s="10"/>
      <c r="B17" s="11"/>
      <c r="C17" s="1"/>
      <c r="D17" s="1"/>
      <c r="E17" s="1"/>
      <c r="F17" s="1"/>
      <c r="G17" s="49"/>
      <c r="H17" s="1"/>
      <c r="I17" s="10"/>
      <c r="J17" s="11"/>
      <c r="K17" s="1"/>
      <c r="L17" s="1"/>
      <c r="M17" s="1"/>
      <c r="N17" s="1"/>
      <c r="O17" s="49"/>
      <c r="P17" s="1"/>
      <c r="Q17" s="1"/>
      <c r="R17" s="1"/>
      <c r="S17" s="1"/>
      <c r="T17" s="1"/>
      <c r="U17" s="1"/>
    </row>
    <row r="18" spans="1:21" ht="15.6" x14ac:dyDescent="0.3">
      <c r="A18" s="3" t="s">
        <v>13</v>
      </c>
      <c r="B18" s="4"/>
      <c r="C18" s="4"/>
      <c r="D18" s="4"/>
      <c r="E18" s="4"/>
      <c r="F18" s="37"/>
      <c r="G18" s="5"/>
      <c r="H18" s="1"/>
      <c r="I18" s="3" t="s">
        <v>13</v>
      </c>
      <c r="J18" s="4"/>
      <c r="K18" s="4"/>
      <c r="L18" s="4"/>
      <c r="M18" s="4"/>
      <c r="N18" s="37"/>
      <c r="O18" s="5"/>
      <c r="P18" s="1"/>
      <c r="Q18" s="1"/>
      <c r="R18" s="1"/>
      <c r="S18" s="1"/>
      <c r="T18" s="1"/>
      <c r="U18" s="1"/>
    </row>
    <row r="19" spans="1:21" ht="15.6" thickBot="1" x14ac:dyDescent="0.3">
      <c r="A19" s="6">
        <v>1.1411089999999999</v>
      </c>
      <c r="B19" s="1"/>
      <c r="C19" s="1"/>
      <c r="D19" s="1"/>
      <c r="E19" s="1"/>
      <c r="F19" s="38"/>
      <c r="G19" s="8"/>
      <c r="H19" s="1"/>
      <c r="I19" s="6">
        <v>1.1411089999999999</v>
      </c>
      <c r="J19" s="1"/>
      <c r="K19" s="1"/>
      <c r="L19" s="1"/>
      <c r="M19" s="1"/>
      <c r="N19" s="38"/>
      <c r="O19" s="8"/>
      <c r="P19" s="1"/>
      <c r="Q19" s="1"/>
      <c r="R19" s="1"/>
      <c r="S19" s="1"/>
      <c r="T19" s="1"/>
      <c r="U19" s="1"/>
    </row>
    <row r="20" spans="1:21" ht="15.6" thickBot="1" x14ac:dyDescent="0.3">
      <c r="A20" s="6" t="s">
        <v>11</v>
      </c>
      <c r="B20" s="7">
        <v>842193</v>
      </c>
      <c r="C20" s="1"/>
      <c r="D20" s="1"/>
      <c r="E20" s="1"/>
      <c r="F20" s="38"/>
      <c r="G20" s="8"/>
      <c r="H20" s="1"/>
      <c r="I20" s="6" t="s">
        <v>11</v>
      </c>
      <c r="J20" s="26">
        <v>807960</v>
      </c>
      <c r="K20" s="1"/>
      <c r="L20" s="1"/>
      <c r="M20" s="1"/>
      <c r="N20" s="38"/>
      <c r="O20" s="8"/>
      <c r="P20" s="1"/>
      <c r="Q20" s="1"/>
      <c r="R20" s="1"/>
      <c r="S20" s="1"/>
      <c r="T20" s="1"/>
      <c r="U20" s="1"/>
    </row>
    <row r="21" spans="1:21" ht="15" x14ac:dyDescent="0.25">
      <c r="A21" s="19">
        <v>25000</v>
      </c>
      <c r="B21" s="20">
        <f>A21*A19</f>
        <v>28527.724999999999</v>
      </c>
      <c r="C21" s="20"/>
      <c r="F21" s="39"/>
      <c r="G21" s="33"/>
      <c r="H21" s="1"/>
      <c r="I21" s="19">
        <v>25000</v>
      </c>
      <c r="J21" s="20">
        <f>I21*I19</f>
        <v>28527.724999999999</v>
      </c>
      <c r="K21" s="20"/>
      <c r="N21" s="39"/>
      <c r="O21" s="33"/>
      <c r="P21" s="1"/>
      <c r="Q21" s="1"/>
      <c r="R21" s="1"/>
      <c r="S21" s="1"/>
      <c r="T21" s="1"/>
      <c r="U21" s="1"/>
    </row>
    <row r="22" spans="1:21" ht="15" x14ac:dyDescent="0.25">
      <c r="A22" s="21">
        <v>30000</v>
      </c>
      <c r="B22" s="22">
        <f>A22*A19</f>
        <v>34233.269999999997</v>
      </c>
      <c r="C22" s="20"/>
      <c r="F22" s="39"/>
      <c r="G22" s="33"/>
      <c r="H22" s="1"/>
      <c r="I22" s="21">
        <v>30000</v>
      </c>
      <c r="J22" s="22">
        <f>I22*I19</f>
        <v>34233.269999999997</v>
      </c>
      <c r="K22" s="20"/>
      <c r="N22" s="39"/>
      <c r="O22" s="33"/>
      <c r="P22" s="1"/>
      <c r="Q22" s="1"/>
      <c r="R22" s="1"/>
      <c r="S22" s="1"/>
      <c r="T22" s="1"/>
      <c r="U22" s="1"/>
    </row>
    <row r="23" spans="1:21" ht="15" x14ac:dyDescent="0.25">
      <c r="A23" s="19"/>
      <c r="B23" s="20">
        <f>SUM(B20:B22)</f>
        <v>904953.995</v>
      </c>
      <c r="C23" s="20"/>
      <c r="D23" s="1"/>
      <c r="E23" s="1" t="s">
        <v>6</v>
      </c>
      <c r="F23" s="38"/>
      <c r="G23" s="8" t="s">
        <v>9</v>
      </c>
      <c r="H23" s="1"/>
      <c r="I23" s="19"/>
      <c r="J23" s="20">
        <f>SUM(J20:J22)</f>
        <v>870720.995</v>
      </c>
      <c r="K23" s="20"/>
      <c r="L23" s="1"/>
      <c r="M23" s="1" t="s">
        <v>6</v>
      </c>
      <c r="N23" s="38"/>
      <c r="O23" s="8" t="s">
        <v>9</v>
      </c>
      <c r="P23" s="1"/>
      <c r="Q23" s="1"/>
      <c r="R23" s="1"/>
      <c r="S23" s="1"/>
      <c r="T23" s="1"/>
      <c r="U23" s="1"/>
    </row>
    <row r="24" spans="1:21" ht="15" x14ac:dyDescent="0.25">
      <c r="A24" s="19"/>
      <c r="B24" s="20"/>
      <c r="C24" s="20"/>
      <c r="D24" s="9" t="s">
        <v>10</v>
      </c>
      <c r="E24" s="1" t="s">
        <v>5</v>
      </c>
      <c r="F24" s="38" t="s">
        <v>7</v>
      </c>
      <c r="G24" s="8" t="s">
        <v>8</v>
      </c>
      <c r="H24" s="1"/>
      <c r="I24" s="19"/>
      <c r="J24" s="20"/>
      <c r="K24" s="20"/>
      <c r="L24" s="9" t="s">
        <v>10</v>
      </c>
      <c r="M24" s="1" t="s">
        <v>5</v>
      </c>
      <c r="N24" s="38" t="s">
        <v>7</v>
      </c>
      <c r="O24" s="8" t="s">
        <v>8</v>
      </c>
      <c r="P24" s="1"/>
      <c r="Q24" s="1"/>
      <c r="R24" s="1"/>
      <c r="S24" s="1"/>
      <c r="T24" s="1"/>
      <c r="U24" s="1"/>
    </row>
    <row r="25" spans="1:21" ht="15.6" x14ac:dyDescent="0.3">
      <c r="A25" s="6" t="s">
        <v>2</v>
      </c>
      <c r="B25" s="23">
        <f>B23/1924</f>
        <v>470.35030925155922</v>
      </c>
      <c r="C25" s="1"/>
      <c r="D25" s="23">
        <f>B25*1.5</f>
        <v>705.52546387733878</v>
      </c>
      <c r="E25" s="23">
        <f>D25*0.1954/3</f>
        <v>45.953225213877325</v>
      </c>
      <c r="F25" s="41">
        <f>SUM(D25:E25)</f>
        <v>751.4786890912161</v>
      </c>
      <c r="G25" s="13">
        <v>214.72</v>
      </c>
      <c r="H25" s="1"/>
      <c r="I25" s="6" t="s">
        <v>2</v>
      </c>
      <c r="J25" s="23">
        <f>J23/1924</f>
        <v>452.55768970893973</v>
      </c>
      <c r="K25" s="1"/>
      <c r="L25" s="23">
        <f>J25*1.5</f>
        <v>678.8365345634096</v>
      </c>
      <c r="M25" s="23">
        <f>L25*0.1954/3</f>
        <v>44.214886284563413</v>
      </c>
      <c r="N25" s="41">
        <f>SUM(L25:M25)</f>
        <v>723.05142084797296</v>
      </c>
      <c r="O25" s="13">
        <v>214.72</v>
      </c>
      <c r="P25" s="1"/>
      <c r="Q25" s="1"/>
      <c r="R25" s="1"/>
      <c r="S25" s="1"/>
      <c r="T25" s="1"/>
      <c r="U25" s="1"/>
    </row>
    <row r="26" spans="1:21" ht="15.6" x14ac:dyDescent="0.3">
      <c r="A26" s="24"/>
      <c r="B26" s="16"/>
      <c r="C26" s="16"/>
      <c r="D26" s="16"/>
      <c r="E26" s="16"/>
      <c r="F26" s="42"/>
      <c r="G26" s="25">
        <f>SUM(F25:G25)</f>
        <v>966.19868909121612</v>
      </c>
      <c r="H26" s="1"/>
      <c r="I26" s="24"/>
      <c r="J26" s="16"/>
      <c r="K26" s="16"/>
      <c r="L26" s="16"/>
      <c r="M26" s="16"/>
      <c r="N26" s="42"/>
      <c r="O26" s="25">
        <f>SUM(N25:O25)</f>
        <v>937.77142084797299</v>
      </c>
      <c r="P26" s="1"/>
      <c r="Q26" s="1"/>
      <c r="R26" s="1"/>
      <c r="S26" s="1"/>
      <c r="T26" s="1"/>
      <c r="U26" s="1"/>
    </row>
    <row r="27" spans="1:21" ht="15" x14ac:dyDescent="0.25">
      <c r="A27" s="1" t="s">
        <v>25</v>
      </c>
      <c r="B27" s="1"/>
      <c r="C27" s="1"/>
      <c r="D27" s="1"/>
      <c r="E27" s="1"/>
      <c r="F27" s="1"/>
      <c r="G27" s="1"/>
      <c r="H27" s="1"/>
      <c r="I27" s="1" t="s">
        <v>25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</sheetData>
  <phoneticPr fontId="2" type="noConversion"/>
  <pageMargins left="0.75" right="0.75" top="1" bottom="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9"/>
  <sheetViews>
    <sheetView tabSelected="1" topLeftCell="A5" workbookViewId="0">
      <selection activeCell="C7" sqref="C7"/>
    </sheetView>
  </sheetViews>
  <sheetFormatPr defaultRowHeight="13.2" x14ac:dyDescent="0.25"/>
  <cols>
    <col min="1" max="1" width="15" customWidth="1"/>
    <col min="2" max="2" width="20.77734375" bestFit="1" customWidth="1"/>
    <col min="4" max="4" width="9.33203125" bestFit="1" customWidth="1"/>
    <col min="6" max="7" width="9.33203125" bestFit="1" customWidth="1"/>
    <col min="9" max="9" width="14" customWidth="1"/>
    <col min="10" max="10" width="20.77734375" bestFit="1" customWidth="1"/>
    <col min="12" max="12" width="9.33203125" bestFit="1" customWidth="1"/>
    <col min="14" max="15" width="9.33203125" bestFit="1" customWidth="1"/>
  </cols>
  <sheetData>
    <row r="1" spans="1:16" ht="17.399999999999999" x14ac:dyDescent="0.3">
      <c r="A1" s="51" t="s">
        <v>18</v>
      </c>
      <c r="B1" s="2"/>
      <c r="C1" s="2"/>
      <c r="D1" s="2"/>
      <c r="E1" s="2"/>
      <c r="F1" s="1"/>
      <c r="G1" s="1"/>
      <c r="H1" s="1"/>
      <c r="I1" s="51" t="s">
        <v>20</v>
      </c>
      <c r="J1" s="2"/>
      <c r="K1" s="2"/>
      <c r="L1" s="2"/>
      <c r="M1" s="2"/>
      <c r="N1" s="1"/>
      <c r="O1" s="1"/>
      <c r="P1" s="1"/>
    </row>
    <row r="2" spans="1:16" ht="17.399999999999999" x14ac:dyDescent="0.3">
      <c r="A2" s="51" t="s">
        <v>19</v>
      </c>
      <c r="B2" s="2"/>
      <c r="C2" s="2"/>
      <c r="D2" s="2"/>
      <c r="E2" s="2"/>
      <c r="F2" s="1"/>
      <c r="G2" s="1"/>
      <c r="H2" s="1"/>
      <c r="I2" s="51" t="s">
        <v>21</v>
      </c>
      <c r="J2" s="2"/>
      <c r="K2" s="2"/>
      <c r="L2" s="2"/>
      <c r="M2" s="2"/>
      <c r="N2" s="1"/>
      <c r="O2" s="1"/>
      <c r="P2" s="1"/>
    </row>
    <row r="3" spans="1:16" ht="17.399999999999999" x14ac:dyDescent="0.3">
      <c r="A3" s="29"/>
      <c r="B3" s="1"/>
      <c r="C3" s="1"/>
      <c r="D3" s="1"/>
      <c r="E3" s="1"/>
      <c r="F3" s="1"/>
      <c r="G3" s="1"/>
      <c r="H3" s="1"/>
      <c r="I3" s="29"/>
      <c r="J3" s="1"/>
      <c r="K3" s="1"/>
      <c r="L3" s="1"/>
      <c r="M3" s="1"/>
      <c r="N3" s="1"/>
      <c r="O3" s="1"/>
      <c r="P3" s="1"/>
    </row>
    <row r="4" spans="1:16" ht="17.399999999999999" x14ac:dyDescent="0.3">
      <c r="A4" s="29" t="s">
        <v>23</v>
      </c>
      <c r="B4" s="1"/>
      <c r="C4" s="61" t="s">
        <v>29</v>
      </c>
      <c r="D4" s="1"/>
      <c r="E4" s="1"/>
      <c r="F4" s="1"/>
      <c r="G4" s="1"/>
      <c r="H4" s="1"/>
      <c r="I4" s="29" t="s">
        <v>23</v>
      </c>
      <c r="J4" s="1"/>
      <c r="K4" s="61" t="s">
        <v>30</v>
      </c>
      <c r="L4" s="1"/>
      <c r="M4" s="1"/>
      <c r="N4" s="1"/>
      <c r="O4" s="1"/>
      <c r="P4" s="1"/>
    </row>
    <row r="5" spans="1:16" ht="15.6" x14ac:dyDescent="0.3">
      <c r="A5" s="3" t="s">
        <v>17</v>
      </c>
      <c r="B5" s="4"/>
      <c r="C5" s="4"/>
      <c r="D5" s="4"/>
      <c r="E5" s="4"/>
      <c r="F5" s="43"/>
      <c r="G5" s="50" t="s">
        <v>24</v>
      </c>
      <c r="H5" s="1"/>
      <c r="I5" s="3" t="s">
        <v>17</v>
      </c>
      <c r="J5" s="4"/>
      <c r="K5" s="4"/>
      <c r="L5" s="4"/>
      <c r="M5" s="4"/>
      <c r="N5" s="37"/>
      <c r="O5" s="50" t="s">
        <v>24</v>
      </c>
      <c r="P5" s="1"/>
    </row>
    <row r="6" spans="1:16" ht="15.6" x14ac:dyDescent="0.3">
      <c r="A6" s="58">
        <v>1.1411089999999999</v>
      </c>
      <c r="B6" s="1" t="s">
        <v>22</v>
      </c>
      <c r="C6" s="1"/>
      <c r="D6" s="1"/>
      <c r="E6" s="1"/>
      <c r="F6" s="44"/>
      <c r="G6" s="8"/>
      <c r="H6" s="1"/>
      <c r="I6" s="58">
        <v>1.1411089999999999</v>
      </c>
      <c r="J6" s="1" t="s">
        <v>22</v>
      </c>
      <c r="K6" s="1"/>
      <c r="L6" s="1"/>
      <c r="M6" s="1"/>
      <c r="N6" s="38"/>
      <c r="O6" s="8"/>
      <c r="P6" s="1"/>
    </row>
    <row r="7" spans="1:16" ht="15.6" x14ac:dyDescent="0.3">
      <c r="A7" s="28" t="s">
        <v>1</v>
      </c>
      <c r="B7" s="7">
        <v>861058</v>
      </c>
      <c r="C7" s="1" t="s">
        <v>26</v>
      </c>
      <c r="D7" s="1"/>
      <c r="E7" s="1"/>
      <c r="F7" s="44"/>
      <c r="G7" s="8"/>
      <c r="H7" s="1"/>
      <c r="I7" s="6" t="s">
        <v>1</v>
      </c>
      <c r="J7" s="59">
        <v>826825</v>
      </c>
      <c r="K7" s="1" t="s">
        <v>26</v>
      </c>
      <c r="L7" s="1"/>
      <c r="M7" s="1"/>
      <c r="N7" s="38"/>
      <c r="O7" s="8"/>
      <c r="P7" s="1"/>
    </row>
    <row r="8" spans="1:16" ht="15.6" x14ac:dyDescent="0.3">
      <c r="A8" s="28"/>
      <c r="B8" s="7">
        <f>A8*A6</f>
        <v>0</v>
      </c>
      <c r="C8" s="57"/>
      <c r="F8" s="44"/>
      <c r="G8" s="33"/>
      <c r="H8" s="1"/>
      <c r="I8" s="35"/>
      <c r="J8">
        <f>I8*A6</f>
        <v>0</v>
      </c>
      <c r="N8" s="39"/>
      <c r="O8" s="33"/>
      <c r="P8" s="1"/>
    </row>
    <row r="9" spans="1:16" ht="15.6" x14ac:dyDescent="0.3">
      <c r="A9" s="28"/>
      <c r="B9" s="7">
        <f>A9*A6</f>
        <v>0</v>
      </c>
      <c r="F9" s="44"/>
      <c r="G9" s="33"/>
      <c r="H9" s="1"/>
      <c r="I9" s="35"/>
      <c r="J9">
        <f>I9*I6</f>
        <v>0</v>
      </c>
      <c r="N9" s="39"/>
      <c r="O9" s="33"/>
      <c r="P9" s="1"/>
    </row>
    <row r="10" spans="1:16" ht="15.6" x14ac:dyDescent="0.3">
      <c r="A10" s="34"/>
      <c r="B10" s="30">
        <f>A10*A6</f>
        <v>0</v>
      </c>
      <c r="F10" s="44"/>
      <c r="G10" s="33"/>
      <c r="H10" s="1"/>
      <c r="I10" s="36"/>
      <c r="J10" s="31">
        <f>I10*I6</f>
        <v>0</v>
      </c>
      <c r="N10" s="39"/>
      <c r="O10" s="33"/>
      <c r="P10" s="1"/>
    </row>
    <row r="11" spans="1:16" ht="15.6" x14ac:dyDescent="0.3">
      <c r="A11" s="28"/>
      <c r="B11" s="7">
        <f>SUM(B7:B10)</f>
        <v>861058</v>
      </c>
      <c r="F11" s="44"/>
      <c r="G11" s="33"/>
      <c r="H11" s="1"/>
      <c r="I11" s="35"/>
      <c r="J11" s="60">
        <f>SUM(J7:J10)</f>
        <v>826825</v>
      </c>
      <c r="N11" s="39"/>
      <c r="O11" s="33"/>
      <c r="P11" s="1"/>
    </row>
    <row r="12" spans="1:16" ht="15.6" x14ac:dyDescent="0.3">
      <c r="A12" s="6"/>
      <c r="B12" s="1"/>
      <c r="C12" s="1"/>
      <c r="D12" s="1"/>
      <c r="E12" s="1" t="s">
        <v>6</v>
      </c>
      <c r="F12" s="44"/>
      <c r="G12" s="8" t="s">
        <v>9</v>
      </c>
      <c r="H12" s="1"/>
      <c r="I12" s="6"/>
      <c r="J12" s="1"/>
      <c r="K12" s="1"/>
      <c r="L12" s="1"/>
      <c r="M12" s="1" t="s">
        <v>6</v>
      </c>
      <c r="N12" s="38"/>
      <c r="O12" s="8" t="s">
        <v>9</v>
      </c>
      <c r="P12" s="1"/>
    </row>
    <row r="13" spans="1:16" ht="15.6" x14ac:dyDescent="0.3">
      <c r="A13" s="6"/>
      <c r="B13" s="1"/>
      <c r="C13" s="1"/>
      <c r="D13" s="9" t="s">
        <v>10</v>
      </c>
      <c r="E13" s="1" t="s">
        <v>5</v>
      </c>
      <c r="F13" s="45" t="s">
        <v>7</v>
      </c>
      <c r="G13" s="8" t="s">
        <v>8</v>
      </c>
      <c r="H13" s="1"/>
      <c r="I13" s="6"/>
      <c r="J13" s="1"/>
      <c r="K13" s="1"/>
      <c r="L13" s="9" t="s">
        <v>10</v>
      </c>
      <c r="M13" s="1" t="s">
        <v>5</v>
      </c>
      <c r="N13" s="40" t="s">
        <v>7</v>
      </c>
      <c r="O13" s="8" t="s">
        <v>8</v>
      </c>
      <c r="P13" s="1"/>
    </row>
    <row r="14" spans="1:16" ht="15.6" x14ac:dyDescent="0.3">
      <c r="A14" s="10" t="s">
        <v>2</v>
      </c>
      <c r="B14" s="11">
        <f>B11/1924</f>
        <v>447.53534303534303</v>
      </c>
      <c r="C14" s="1"/>
      <c r="D14" s="11">
        <f>B14*1.5</f>
        <v>671.30301455301458</v>
      </c>
      <c r="E14" s="11">
        <f>D14*0.1954/3</f>
        <v>43.724203014553012</v>
      </c>
      <c r="F14" s="46">
        <f>SUM(D14:E14)</f>
        <v>715.02721756756762</v>
      </c>
      <c r="G14" s="13">
        <v>214.72</v>
      </c>
      <c r="H14" s="1"/>
      <c r="I14" s="10" t="s">
        <v>2</v>
      </c>
      <c r="J14" s="11">
        <f>J11/1924</f>
        <v>429.74272349272348</v>
      </c>
      <c r="K14" s="1"/>
      <c r="L14" s="11">
        <f>J14*1.5</f>
        <v>644.61408523908517</v>
      </c>
      <c r="M14" s="11">
        <f>L14*0.1954/3</f>
        <v>41.985864085239079</v>
      </c>
      <c r="N14" s="48">
        <f>SUM(L14:M14)</f>
        <v>686.59994932432426</v>
      </c>
      <c r="O14" s="13">
        <v>214.72</v>
      </c>
      <c r="P14" s="1"/>
    </row>
    <row r="15" spans="1:16" ht="15.6" x14ac:dyDescent="0.3">
      <c r="A15" s="14"/>
      <c r="B15" s="15"/>
      <c r="C15" s="16"/>
      <c r="D15" s="16"/>
      <c r="E15" s="16"/>
      <c r="F15" s="47"/>
      <c r="G15" s="17">
        <f>SUM(F14:G14)</f>
        <v>929.74721756756765</v>
      </c>
      <c r="H15" s="1"/>
      <c r="I15" s="14"/>
      <c r="J15" s="15"/>
      <c r="K15" s="16"/>
      <c r="L15" s="16"/>
      <c r="M15" s="16"/>
      <c r="N15" s="42"/>
      <c r="O15" s="17">
        <f>SUM(N14:O14)</f>
        <v>901.31994932432428</v>
      </c>
      <c r="P15" s="1"/>
    </row>
    <row r="16" spans="1:16" ht="15.6" x14ac:dyDescent="0.3">
      <c r="A16" s="18"/>
      <c r="B16" s="11"/>
      <c r="C16" s="1"/>
      <c r="D16" s="1"/>
      <c r="E16" s="1"/>
      <c r="F16" s="1"/>
      <c r="G16" s="12"/>
      <c r="H16" s="1"/>
      <c r="I16" s="18"/>
      <c r="J16" s="11"/>
      <c r="K16" s="1"/>
      <c r="L16" s="1"/>
      <c r="M16" s="1"/>
      <c r="N16" s="1"/>
      <c r="O16" s="12"/>
      <c r="P16" s="1"/>
    </row>
    <row r="17" spans="1:16" ht="15.6" x14ac:dyDescent="0.3">
      <c r="A17" s="3" t="s">
        <v>16</v>
      </c>
      <c r="B17" s="4"/>
      <c r="C17" s="4"/>
      <c r="D17" s="4"/>
      <c r="E17" s="4"/>
      <c r="F17" s="37"/>
      <c r="G17" s="5"/>
      <c r="H17" s="1"/>
      <c r="I17" s="3" t="s">
        <v>16</v>
      </c>
      <c r="J17" s="4"/>
      <c r="K17" s="4"/>
      <c r="L17" s="4"/>
      <c r="M17" s="4"/>
      <c r="N17" s="37"/>
      <c r="O17" s="5"/>
      <c r="P17" s="1"/>
    </row>
    <row r="18" spans="1:16" ht="15" x14ac:dyDescent="0.25">
      <c r="A18" s="58">
        <v>1.1411089999999999</v>
      </c>
      <c r="B18" s="1" t="s">
        <v>22</v>
      </c>
      <c r="C18" s="1"/>
      <c r="D18" s="1"/>
      <c r="E18" s="1"/>
      <c r="F18" s="38"/>
      <c r="G18" s="8"/>
      <c r="H18" s="1"/>
      <c r="I18" s="58">
        <v>1.1411089999999999</v>
      </c>
      <c r="J18" s="1" t="s">
        <v>22</v>
      </c>
      <c r="K18" s="1"/>
      <c r="L18" s="1"/>
      <c r="M18" s="1"/>
      <c r="N18" s="38"/>
      <c r="O18" s="8"/>
      <c r="P18" s="1"/>
    </row>
    <row r="19" spans="1:16" ht="15" x14ac:dyDescent="0.25">
      <c r="A19" s="6" t="s">
        <v>11</v>
      </c>
      <c r="B19" s="32">
        <f>738048*A18</f>
        <v>842193.21523199999</v>
      </c>
      <c r="C19" s="1"/>
      <c r="D19" s="1"/>
      <c r="E19" s="1"/>
      <c r="F19" s="38"/>
      <c r="G19" s="8"/>
      <c r="H19" s="1"/>
      <c r="I19" s="6" t="s">
        <v>11</v>
      </c>
      <c r="J19" s="27">
        <f>708048*I18</f>
        <v>807959.94523199997</v>
      </c>
      <c r="K19" s="1"/>
      <c r="L19" s="1"/>
      <c r="M19" s="1"/>
      <c r="N19" s="38"/>
      <c r="O19" s="8"/>
      <c r="P19" s="1"/>
    </row>
    <row r="20" spans="1:16" ht="15" x14ac:dyDescent="0.25">
      <c r="A20" s="28"/>
      <c r="B20" s="32">
        <f>A20*A18</f>
        <v>0</v>
      </c>
      <c r="C20" s="1"/>
      <c r="D20" s="1"/>
      <c r="E20" s="1"/>
      <c r="F20" s="38"/>
      <c r="G20" s="8"/>
      <c r="H20" s="1"/>
      <c r="I20" s="19"/>
      <c r="J20" s="27">
        <f>I20*I18</f>
        <v>0</v>
      </c>
      <c r="K20" s="1"/>
      <c r="L20" s="1"/>
      <c r="M20" s="1"/>
      <c r="N20" s="38"/>
      <c r="O20" s="8"/>
      <c r="P20" s="1"/>
    </row>
    <row r="21" spans="1:16" ht="15" x14ac:dyDescent="0.25">
      <c r="A21" s="19"/>
      <c r="B21" s="20">
        <f>A21*A18</f>
        <v>0</v>
      </c>
      <c r="C21" s="20"/>
      <c r="F21" s="39"/>
      <c r="G21" s="33"/>
      <c r="H21" s="1"/>
      <c r="I21" s="19"/>
      <c r="J21" s="20">
        <f>I21*I18</f>
        <v>0</v>
      </c>
      <c r="K21" s="20"/>
      <c r="N21" s="39"/>
      <c r="O21" s="33"/>
      <c r="P21" s="1"/>
    </row>
    <row r="22" spans="1:16" ht="15" x14ac:dyDescent="0.25">
      <c r="A22" s="21"/>
      <c r="B22" s="22">
        <f>A22*A18</f>
        <v>0</v>
      </c>
      <c r="C22" s="20"/>
      <c r="F22" s="39"/>
      <c r="G22" s="33"/>
      <c r="H22" s="1"/>
      <c r="I22" s="21"/>
      <c r="J22" s="22">
        <f>I22*I18</f>
        <v>0</v>
      </c>
      <c r="K22" s="20"/>
      <c r="N22" s="39"/>
      <c r="O22" s="33"/>
      <c r="P22" s="1"/>
    </row>
    <row r="23" spans="1:16" ht="15" x14ac:dyDescent="0.25">
      <c r="A23" s="19"/>
      <c r="B23" s="20">
        <f>SUM(B19:B22)</f>
        <v>842193.21523199999</v>
      </c>
      <c r="C23" s="20"/>
      <c r="D23" s="1"/>
      <c r="E23" s="1" t="s">
        <v>6</v>
      </c>
      <c r="F23" s="38"/>
      <c r="G23" s="8" t="s">
        <v>9</v>
      </c>
      <c r="H23" s="1"/>
      <c r="I23" s="19"/>
      <c r="J23" s="20">
        <f>SUM(J19:J22)</f>
        <v>807959.94523199997</v>
      </c>
      <c r="K23" s="20"/>
      <c r="L23" s="1"/>
      <c r="M23" s="1" t="s">
        <v>6</v>
      </c>
      <c r="N23" s="38"/>
      <c r="O23" s="8" t="s">
        <v>9</v>
      </c>
      <c r="P23" s="1"/>
    </row>
    <row r="24" spans="1:16" ht="15" x14ac:dyDescent="0.25">
      <c r="A24" s="19"/>
      <c r="B24" s="20"/>
      <c r="C24" s="20"/>
      <c r="D24" s="9" t="s">
        <v>10</v>
      </c>
      <c r="E24" s="1" t="s">
        <v>5</v>
      </c>
      <c r="F24" s="40" t="s">
        <v>7</v>
      </c>
      <c r="G24" s="8" t="s">
        <v>8</v>
      </c>
      <c r="H24" s="1"/>
      <c r="I24" s="19"/>
      <c r="J24" s="20"/>
      <c r="K24" s="20"/>
      <c r="L24" s="9" t="s">
        <v>10</v>
      </c>
      <c r="M24" s="1" t="s">
        <v>5</v>
      </c>
      <c r="N24" s="40" t="s">
        <v>7</v>
      </c>
      <c r="O24" s="8" t="s">
        <v>8</v>
      </c>
      <c r="P24" s="1"/>
    </row>
    <row r="25" spans="1:16" ht="15.6" x14ac:dyDescent="0.3">
      <c r="A25" s="6" t="s">
        <v>2</v>
      </c>
      <c r="B25" s="23">
        <f>B23/1924</f>
        <v>437.73036134719337</v>
      </c>
      <c r="C25" s="1"/>
      <c r="D25" s="23">
        <f>B25*1.5</f>
        <v>656.59554202079005</v>
      </c>
      <c r="E25" s="11">
        <f>D25*0.1954/3</f>
        <v>42.766256303620793</v>
      </c>
      <c r="F25" s="41">
        <f>SUM(D25:E25)</f>
        <v>699.36179832441087</v>
      </c>
      <c r="G25" s="13">
        <v>214.72</v>
      </c>
      <c r="H25" s="1"/>
      <c r="I25" s="6" t="s">
        <v>2</v>
      </c>
      <c r="J25" s="23">
        <f>J23/1924</f>
        <v>419.93760147193348</v>
      </c>
      <c r="K25" s="1"/>
      <c r="L25" s="23">
        <f>J25*1.5</f>
        <v>629.90640220790021</v>
      </c>
      <c r="M25" s="23">
        <f>L25*0.1954/3</f>
        <v>41.027903663807898</v>
      </c>
      <c r="N25" s="41">
        <f>SUM(L25:M25)</f>
        <v>670.93430587170815</v>
      </c>
      <c r="O25" s="13">
        <v>214.72</v>
      </c>
      <c r="P25" s="1"/>
    </row>
    <row r="26" spans="1:16" ht="15.6" x14ac:dyDescent="0.3">
      <c r="A26" s="24"/>
      <c r="B26" s="16"/>
      <c r="C26" s="16"/>
      <c r="D26" s="16"/>
      <c r="E26" s="16"/>
      <c r="F26" s="42"/>
      <c r="G26" s="25">
        <f>SUM(F25:G25)</f>
        <v>914.0817983244109</v>
      </c>
      <c r="H26" s="1"/>
      <c r="I26" s="24"/>
      <c r="J26" s="16"/>
      <c r="K26" s="16"/>
      <c r="L26" s="16"/>
      <c r="M26" s="16"/>
      <c r="N26" s="42"/>
      <c r="O26" s="25">
        <f>SUM(N25:O25)</f>
        <v>885.65430587170817</v>
      </c>
      <c r="P26" s="1"/>
    </row>
    <row r="27" spans="1:16" ht="15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9" spans="1:16" ht="15" x14ac:dyDescent="0.25">
      <c r="A29" s="1" t="s">
        <v>25</v>
      </c>
      <c r="I29" s="1" t="s">
        <v>25</v>
      </c>
    </row>
  </sheetData>
  <phoneticPr fontId="2" type="noConversion"/>
  <pageMargins left="0.75" right="0.75" top="1" bottom="1" header="0" footer="0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Eksempler</vt:lpstr>
      <vt:lpstr>Tast selv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Hansen</dc:creator>
  <cp:lastModifiedBy>Marianne Hansen</cp:lastModifiedBy>
  <cp:lastPrinted>2020-03-06T13:35:20Z</cp:lastPrinted>
  <dcterms:created xsi:type="dcterms:W3CDTF">2014-12-15T08:53:16Z</dcterms:created>
  <dcterms:modified xsi:type="dcterms:W3CDTF">2024-08-09T12:47:03Z</dcterms:modified>
</cp:coreProperties>
</file>